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1895" windowHeight="9120" tabRatio="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<sst xmlns="http://schemas.openxmlformats.org/spreadsheetml/2006/main" count="212" uniqueCount="134">
  <si>
    <t>Узбекистон Республикаси Молия вазирининг
2002 йил 27 декабрдаги 140 - сонли буйругига
2 - сонли илова. УзР АВ томониан 2003 й.
24 январда руйхатга олинган № 1209</t>
  </si>
  <si>
    <t>Приложение № 2 к Приказу министра
финансов от 27 декабря 2002 г. № 140
зарегистрированному МЮ
24 января 2003 г. № 1209</t>
  </si>
  <si>
    <t>МОЛИЯВИЙ НАТИЖАЛАР ТУГРИСИДАГИ 
ХИСОБОТ - 2 - сонли шакл
ОТЧЕТ О ФИНАНСОВЫХ РЕЗУЛЬТАТАХ -
форма № 2</t>
  </si>
  <si>
    <t>Кодлар
Коды</t>
  </si>
  <si>
    <t>БХУТ буйича 2-шакл
Форма № 2 по ОКУД</t>
  </si>
  <si>
    <t>О 710002</t>
  </si>
  <si>
    <t>КТУТ буйича
по ОКПО</t>
  </si>
  <si>
    <t>ХХТУТ буйича
по ОКОНХ</t>
  </si>
  <si>
    <t>ТХШТ буйича
по КОПФ</t>
  </si>
  <si>
    <t xml:space="preserve">                                                  </t>
  </si>
  <si>
    <t>Мулкчилик шакли
Форма собственности</t>
  </si>
  <si>
    <t>МШТ буйича
по КФС</t>
  </si>
  <si>
    <t>Вазирлик, идора ва бошкалар
Министерства, ведомства и другие</t>
  </si>
  <si>
    <t>ДБИБТ буйича
по СООГУ</t>
  </si>
  <si>
    <t xml:space="preserve">                    </t>
  </si>
  <si>
    <t>Солик туловчининг индентификацион раками
Индентификационный номер налогоплательщика</t>
  </si>
  <si>
    <t>СТИР
ИНН</t>
  </si>
  <si>
    <t>Худуд
Территория</t>
  </si>
  <si>
    <t>МХОБТ
СОАТО</t>
  </si>
  <si>
    <t>Жунатилган
Дата высылки</t>
  </si>
  <si>
    <t>Улчов бирлиги:           минг сум.
Единица измерения:   тыс.сум.</t>
  </si>
  <si>
    <t>Кабул килинган сана
Дата получения</t>
  </si>
  <si>
    <t>Такдим килиш муддати
Срок представления</t>
  </si>
  <si>
    <t>Курсаткичлар номи
Наименование показателя</t>
  </si>
  <si>
    <t>Сатр
раками
№ строк</t>
  </si>
  <si>
    <t>Хисобот даврида
За отчетный период</t>
  </si>
  <si>
    <t>Даромадлар
(фойда)
Доходы 
(прибыль)</t>
  </si>
  <si>
    <t>Харажатлар
(зарар)
Расходы
(убыток)</t>
  </si>
  <si>
    <t>1</t>
  </si>
  <si>
    <t>2</t>
  </si>
  <si>
    <t>3</t>
  </si>
  <si>
    <t>4</t>
  </si>
  <si>
    <t>5</t>
  </si>
  <si>
    <t>6</t>
  </si>
  <si>
    <t>Махсулот (товар, иш, хизмат) ларни сотишдан соф тушум
Чистая выручка от реализации продукции (товаров, 
работ и услуг)</t>
  </si>
  <si>
    <t>010</t>
  </si>
  <si>
    <t xml:space="preserve">               </t>
  </si>
  <si>
    <t>Х</t>
  </si>
  <si>
    <t>020</t>
  </si>
  <si>
    <t>030</t>
  </si>
  <si>
    <t>040</t>
  </si>
  <si>
    <t>Сотиш харажатлари
Расходы по реализации</t>
  </si>
  <si>
    <t>050</t>
  </si>
  <si>
    <t>Маъмурий харажатлар
Адинистративные расходы</t>
  </si>
  <si>
    <t>060</t>
  </si>
  <si>
    <t>Бошка операцион харажатлар
Прочие операционные расходы</t>
  </si>
  <si>
    <t>070</t>
  </si>
  <si>
    <t>Келгусида соликка тортиладиган базадан чикариладиган
Расходы отчетного периода, исключаемые из
налогооблагаемой базы в будущем</t>
  </si>
  <si>
    <t>080</t>
  </si>
  <si>
    <t>Асосий фаолиятнинг бошка даромадлари
Прочие доходы от основной деятельности</t>
  </si>
  <si>
    <t>090</t>
  </si>
  <si>
    <t>Асосий фаолиятнинг фойдаси (зарари) (сатр. 030-040+090)
Прибыль (убыток) от основной деятельности
(стр. 030-040+090)</t>
  </si>
  <si>
    <t>100</t>
  </si>
  <si>
    <t>Молиявий фаолиятнинг даромадлари, жами
(сатр. 120+130+140+150+160), шу жумладан:
Доходы от финансовой деятельности, всего
(стр.120+130+140+150+160), в том числе</t>
  </si>
  <si>
    <t>110</t>
  </si>
  <si>
    <t>Дивидендлар шаклидаги даромадлар
Доходы в виде дивидендов</t>
  </si>
  <si>
    <t>120</t>
  </si>
  <si>
    <t>Фоизлар шаклидаги даромадлар
Доходы в виде процентов</t>
  </si>
  <si>
    <t>130</t>
  </si>
  <si>
    <t>Узок муддатли ижара (молиявий лизинг) дан даромадлар
Доходы от долгосрочной аренды (финансовый лизинг)</t>
  </si>
  <si>
    <t>140</t>
  </si>
  <si>
    <t>Валюта курси фаркидан даромадлар
Доходы от валютных курсовых разниц</t>
  </si>
  <si>
    <t>150</t>
  </si>
  <si>
    <t>Молиявий фаолиятнинг бошка даромадлари
Прочие доходы от финансовой деятельности</t>
  </si>
  <si>
    <t>160</t>
  </si>
  <si>
    <t>Молиявий фаолият буйича харажатлар
(сатр. 180+190+200+210), шу жумладан:
Расходы по финансовой деятельности (стр. 180+190+200+210),
в том числе:</t>
  </si>
  <si>
    <t>170</t>
  </si>
  <si>
    <t>Фоизлар шаклидаги харажатлар
Расходы  в виде процентов</t>
  </si>
  <si>
    <t>180</t>
  </si>
  <si>
    <t>190</t>
  </si>
  <si>
    <t>Валюта курси фаркидан зарарлар
Убытки от валютных курсовых разниц</t>
  </si>
  <si>
    <t>200</t>
  </si>
  <si>
    <t>Молиявий фаолият буйича бошка харажатлар
Прочие расходы по финансовой деятельности</t>
  </si>
  <si>
    <t>210</t>
  </si>
  <si>
    <t>Умумхужалик фаолиятнинг фойдаси (зарари)
(сатр. 100+110-170)
Прибыль (убыток) от общественной деятельности
(стр. 100+110-170)</t>
  </si>
  <si>
    <t>220</t>
  </si>
  <si>
    <t>Фавкулоддаги фойда ва зарарлар
Черезвычайные прибыли и убытки</t>
  </si>
  <si>
    <t>230</t>
  </si>
  <si>
    <t>Даромад (фойда) солигини тулагунга кадар фойда (зарар)
(сатр. 220+/-230)
Прибыль (убыток) до уплаты налога на доходы (прибыль)
(стр.220+/-230)</t>
  </si>
  <si>
    <t>240</t>
  </si>
  <si>
    <t>Даромад (фойда) солиги
Налог на доходы (прибыль)</t>
  </si>
  <si>
    <t>250</t>
  </si>
  <si>
    <t>Фойдадан бошка соликлар ва йигимлар
Прочие налоги и сборы от прибыли</t>
  </si>
  <si>
    <t>260</t>
  </si>
  <si>
    <t>Хисобот  даврининг соф фойдаси (зарари) (сатр.240-250-260)
Чистая прибыль (убыток) отчетного периода (стр.240-250-260)</t>
  </si>
  <si>
    <t>270</t>
  </si>
  <si>
    <t>БЮДЖЕТГА ТУЛОВЛАР ТУГРИСИДА МАЪЛУМОТ
СПРАВКА О ПЛАТЕЖАХ В БЮДЖЕТ</t>
  </si>
  <si>
    <t>Курсаткичлар номи
Наименование показателея</t>
  </si>
  <si>
    <t>Сатр 
коди
Код
строки</t>
  </si>
  <si>
    <t>Хисоб буйича таланади
Причитается по расчету</t>
  </si>
  <si>
    <t>Хакикатда туланган
Фактически по расчету</t>
  </si>
  <si>
    <t>280</t>
  </si>
  <si>
    <t>Ягона ер солиги
Единый земельный налог</t>
  </si>
  <si>
    <t>Кушилган киймат солиги
Налог на добавленную стоимость</t>
  </si>
  <si>
    <t>Акциз солиги
Акцизный налог</t>
  </si>
  <si>
    <t>Ер ости бойликларидан фойдаланганлик учун солик
Налог за пользование недрами</t>
  </si>
  <si>
    <t>Сув ресурсларидан фойдаланганлик учун солик
Налог за пользование водными ресурсами</t>
  </si>
  <si>
    <t>Импорт буйича божхона божи
Импортные таможенные пошлины</t>
  </si>
  <si>
    <t>Бошка соликлар
Прочие налоги</t>
  </si>
  <si>
    <t>Махаллий бюджетга йигимлар
Сборы в местный бюджет</t>
  </si>
  <si>
    <t>Бюджетга туловларнинг кечиктирилганлиги учун молиявий
жазолар
Финансовые санкции за просроченные платежи в бюджет</t>
  </si>
  <si>
    <t>Рахбар</t>
  </si>
  <si>
    <t>Руководитель_______________________</t>
  </si>
  <si>
    <t>Бош бухгалтер</t>
  </si>
  <si>
    <t>Главный бухгалтер__________________</t>
  </si>
  <si>
    <t xml:space="preserve">                                  </t>
  </si>
  <si>
    <t xml:space="preserve">    </t>
  </si>
  <si>
    <r>
      <t xml:space="preserve">Тармок (фаолият тури)
Отрасль (вид деятельности) </t>
    </r>
    <r>
      <rPr>
        <b/>
        <sz val="9"/>
        <rFont val="Arial"/>
        <family val="2"/>
      </rPr>
      <t>инвестиционная деятельность</t>
    </r>
    <r>
      <rPr>
        <sz val="8"/>
        <rFont val="Arial"/>
        <family val="2"/>
      </rPr>
      <t xml:space="preserve">                   </t>
    </r>
  </si>
  <si>
    <r>
      <t xml:space="preserve">Ташкилий - хукукий шакли
Организациооно - правовая форма          </t>
    </r>
    <r>
      <rPr>
        <b/>
        <sz val="9"/>
        <rFont val="Arial"/>
        <family val="2"/>
      </rPr>
      <t>Акционерная</t>
    </r>
  </si>
  <si>
    <t>Утган йилнинг шу даврида
За соответствующий 
период прошлого года</t>
  </si>
  <si>
    <t>Юридик шахслардан олинадиган даромад (фойда) солиги 
Налог на доходы (прибыль) юридических лиц</t>
  </si>
  <si>
    <t xml:space="preserve">Жисмоний шахслардан олинадиган даромад солиги
Налог на доходы с физических лиц </t>
  </si>
  <si>
    <t>шу жумладан: шахсий жамгариб бориладиган пенсия хисобварагларига ажратмалар</t>
  </si>
  <si>
    <t>Ободонлаштириш ва ижтимоий инфратузилмани  ривожлантириш солиги
Налог на благоустройство и развитие социальной инфраструктуры</t>
  </si>
  <si>
    <t>Юридик шахсларнинг мол - мулкига солинадиган солик
Налог на имущество юридических лиц</t>
  </si>
  <si>
    <t>Юридик шахслардан олинадига ер солиги
Земельный налог с юридических лиц</t>
  </si>
  <si>
    <t>Ягона солик тулови
Единый налоговый платеж</t>
  </si>
  <si>
    <t>Катиъй белгиланган солик
Фиксированный налог</t>
  </si>
  <si>
    <t>Республика йул жамгариб мажбурий туловлар 
Обязательные отчисления в Республиканский дорожный фонд</t>
  </si>
  <si>
    <t>Бюджетдан ташкари Пенсия жамгармасига мажбурий туловлар 
Обязательные отчисления во внебюджетный Пенсионный фонд</t>
  </si>
  <si>
    <t>Мактаб таълими жамгармасига мажбурий туловлар 
Обязательные отчисления в Фонд школьного образования</t>
  </si>
  <si>
    <t>Жами бюджетга туловлар суммаси (291 сатрдан ташкари)
Всего сумма платежей в бюджет (кроме стр. 291)</t>
  </si>
  <si>
    <t xml:space="preserve">                                                   </t>
  </si>
  <si>
    <r>
      <t xml:space="preserve">Манзилгох
Адрес                 </t>
    </r>
    <r>
      <rPr>
        <sz val="9"/>
        <rFont val="Arial"/>
        <family val="2"/>
      </rPr>
      <t xml:space="preserve"> г.Ташкент, пр.М.Тароби, 12</t>
    </r>
  </si>
  <si>
    <t>Расходы в виде процентов по долгосрочной аренде
(финансовому лизингу)</t>
  </si>
  <si>
    <t>Давр харажатлари, жами (сатр.050+060+070+080), шу жумл.:
Расходы периода, всего (стр.050+060+070+080), в том числе:</t>
  </si>
  <si>
    <t>Махсулот (товар, иш ва хизмат)ларни сотишнинг ялпи
фойдаси (зарари) (сатр.010-020)
Валовая прибыль (убыток) от реал. продукции (товаров,
работ и услуг) (стр.010-020)</t>
  </si>
  <si>
    <r>
      <t xml:space="preserve">Корхона, ташкилот
Предприятие, организация           </t>
    </r>
    <r>
      <rPr>
        <b/>
        <sz val="11"/>
        <rFont val="Arial"/>
        <family val="2"/>
      </rPr>
      <t xml:space="preserve"> АО "HAMROH INVEST"</t>
    </r>
    <r>
      <rPr>
        <sz val="8"/>
        <rFont val="Arial"/>
        <family val="2"/>
      </rPr>
      <t xml:space="preserve">      </t>
    </r>
  </si>
  <si>
    <t>Единый социальный платеж и обязательные взносы во внебюджетный Пенсионный фонд</t>
  </si>
  <si>
    <t>Аълаев А.Т.</t>
  </si>
  <si>
    <t>Сотилган махсулот (товар, иш ва хизмат)ларни таннархи
Себестоимость реализованной продукции (тов., работ услуг)</t>
  </si>
  <si>
    <t>Ниязова Э.С.</t>
  </si>
  <si>
    <t>за 9 месяцев 2022 год</t>
  </si>
  <si>
    <t>с 1 января по 30 сентября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</si>
</sst>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_-* #,##0.0_р_._-;\-* #,##0.0_р_._-;_-* &quot;-&quot;?_р_._-;_-@_-"/>
    <numFmt numFmtId="184" formatCode="_-* #,##0.00_р_._-;\-* #,##0.00_р_._-;_-* &quot;-&quot;?_р_._-;_-@_-"/>
    <numFmt numFmtId="185" formatCode="_-* #,##0.0\ _₽_-;\-* #,##0.0\ _₽_-;_-* &quot;-&quot;?\ _₽_-;_-@_-"/>
  </numFmts>
  <fonts count="4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6.55"/>
      <color indexed="12"/>
      <name val="Arial"/>
      <family val="2"/>
    </font>
    <font>
      <u val="single"/>
      <sz val="6.5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  <xf numFmtId="182" fontId="0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4" fontId="7" fillId="0" borderId="10" xfId="0" applyNumberFormat="1" applyFont="1" applyBorder="1" applyAlignment="1" quotePrefix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7" fillId="0" borderId="10" xfId="0" applyNumberFormat="1" applyFont="1" applyBorder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30">
      <selection activeCell="C39" sqref="C39"/>
    </sheetView>
  </sheetViews>
  <sheetFormatPr defaultColWidth="10.33203125" defaultRowHeight="11.25"/>
  <cols>
    <col min="1" max="1" width="63.5" style="0" customWidth="1"/>
    <col min="2" max="2" width="9.83203125" style="0" customWidth="1"/>
    <col min="3" max="3" width="17" style="0" customWidth="1"/>
    <col min="4" max="4" width="15.33203125" style="0" customWidth="1"/>
    <col min="5" max="6" width="16.33203125" style="0" customWidth="1"/>
  </cols>
  <sheetData>
    <row r="1" spans="2:6" ht="40.5" customHeight="1">
      <c r="B1" s="50" t="s">
        <v>0</v>
      </c>
      <c r="C1" s="50"/>
      <c r="D1" s="50"/>
      <c r="E1" s="50"/>
      <c r="F1" s="50"/>
    </row>
    <row r="2" spans="2:6" ht="11.25">
      <c r="B2" s="50" t="s">
        <v>1</v>
      </c>
      <c r="C2" s="50"/>
      <c r="D2" s="50"/>
      <c r="E2" s="50"/>
      <c r="F2" s="50"/>
    </row>
    <row r="3" ht="20.25" customHeight="1"/>
    <row r="4" spans="1:6" ht="64.5" customHeight="1">
      <c r="A4" s="37" t="s">
        <v>2</v>
      </c>
      <c r="B4" s="37"/>
      <c r="C4" s="37"/>
      <c r="D4" s="37"/>
      <c r="E4" s="37"/>
      <c r="F4" s="37"/>
    </row>
    <row r="6" spans="1:6" ht="15.75">
      <c r="A6" s="51" t="s">
        <v>132</v>
      </c>
      <c r="B6" s="51"/>
      <c r="C6" s="51"/>
      <c r="D6" s="51"/>
      <c r="E6" s="51"/>
      <c r="F6" s="51"/>
    </row>
    <row r="7" spans="4:6" ht="12">
      <c r="D7" s="4"/>
      <c r="E7" s="52" t="s">
        <v>3</v>
      </c>
      <c r="F7" s="52"/>
    </row>
    <row r="8" spans="1:6" ht="31.5" customHeight="1">
      <c r="A8" s="26" t="s">
        <v>133</v>
      </c>
      <c r="B8" s="4"/>
      <c r="C8" s="4"/>
      <c r="D8" s="3" t="s">
        <v>4</v>
      </c>
      <c r="E8" s="53" t="s">
        <v>5</v>
      </c>
      <c r="F8" s="53"/>
    </row>
    <row r="9" spans="1:3" ht="24.75" customHeight="1">
      <c r="A9" s="5"/>
      <c r="B9" s="4"/>
      <c r="C9" s="4"/>
    </row>
    <row r="10" spans="1:6" ht="24.75" customHeight="1">
      <c r="A10" s="22" t="s">
        <v>127</v>
      </c>
      <c r="B10" s="4"/>
      <c r="C10" s="4"/>
      <c r="D10" s="3" t="s">
        <v>6</v>
      </c>
      <c r="E10" s="41">
        <v>16442527</v>
      </c>
      <c r="F10" s="41"/>
    </row>
    <row r="11" spans="1:3" ht="11.25" customHeight="1">
      <c r="A11" s="7" t="s">
        <v>105</v>
      </c>
      <c r="B11" s="4"/>
      <c r="C11" s="4"/>
    </row>
    <row r="12" spans="1:6" ht="24.75" customHeight="1">
      <c r="A12" s="22" t="s">
        <v>107</v>
      </c>
      <c r="B12" s="4"/>
      <c r="C12" s="4"/>
      <c r="D12" s="3" t="s">
        <v>7</v>
      </c>
      <c r="E12" s="41">
        <v>96190</v>
      </c>
      <c r="F12" s="41"/>
    </row>
    <row r="13" spans="1:3" ht="11.25" customHeight="1">
      <c r="A13" s="8" t="s">
        <v>106</v>
      </c>
      <c r="B13" s="9"/>
      <c r="C13" s="4"/>
    </row>
    <row r="14" spans="1:6" ht="24.75" customHeight="1">
      <c r="A14" s="22" t="s">
        <v>108</v>
      </c>
      <c r="B14" s="4"/>
      <c r="C14" s="4"/>
      <c r="D14" s="3" t="s">
        <v>8</v>
      </c>
      <c r="E14" s="41">
        <v>1150</v>
      </c>
      <c r="F14" s="41"/>
    </row>
    <row r="15" spans="1:3" ht="12.75" customHeight="1">
      <c r="A15" s="5" t="s">
        <v>9</v>
      </c>
      <c r="B15" s="4"/>
      <c r="C15" s="4"/>
    </row>
    <row r="16" spans="1:6" ht="24.75" customHeight="1">
      <c r="A16" s="10" t="s">
        <v>10</v>
      </c>
      <c r="B16" s="4"/>
      <c r="C16" s="4"/>
      <c r="D16" s="3" t="s">
        <v>11</v>
      </c>
      <c r="E16" s="41"/>
      <c r="F16" s="41"/>
    </row>
    <row r="17" spans="5:6" ht="12.75" customHeight="1">
      <c r="E17" s="45"/>
      <c r="F17" s="45"/>
    </row>
    <row r="18" spans="1:6" ht="24.75" customHeight="1">
      <c r="A18" s="12" t="s">
        <v>12</v>
      </c>
      <c r="B18" s="4"/>
      <c r="C18" s="4"/>
      <c r="D18" s="3" t="s">
        <v>13</v>
      </c>
      <c r="E18" s="41" t="s">
        <v>14</v>
      </c>
      <c r="F18" s="41"/>
    </row>
    <row r="20" spans="1:6" ht="22.5">
      <c r="A20" s="10" t="s">
        <v>15</v>
      </c>
      <c r="D20" s="3" t="s">
        <v>16</v>
      </c>
      <c r="E20" s="41">
        <v>202204584</v>
      </c>
      <c r="F20" s="41"/>
    </row>
    <row r="22" spans="1:6" ht="22.5">
      <c r="A22" s="6" t="s">
        <v>17</v>
      </c>
      <c r="D22" s="3" t="s">
        <v>18</v>
      </c>
      <c r="E22" s="46">
        <v>1726287</v>
      </c>
      <c r="F22" s="47"/>
    </row>
    <row r="24" spans="1:6" ht="23.25">
      <c r="A24" s="27" t="s">
        <v>123</v>
      </c>
      <c r="D24" s="3" t="s">
        <v>19</v>
      </c>
      <c r="E24" s="49"/>
      <c r="F24" s="49"/>
    </row>
    <row r="25" ht="12">
      <c r="A25" s="13" t="s">
        <v>122</v>
      </c>
    </row>
    <row r="26" spans="1:6" ht="33.75">
      <c r="A26" s="6" t="s">
        <v>20</v>
      </c>
      <c r="D26" s="3" t="s">
        <v>21</v>
      </c>
      <c r="E26" s="49"/>
      <c r="F26" s="49"/>
    </row>
    <row r="28" spans="4:6" ht="45">
      <c r="D28" s="3" t="s">
        <v>22</v>
      </c>
      <c r="E28" s="49"/>
      <c r="F28" s="49"/>
    </row>
    <row r="32" ht="0.75" customHeight="1">
      <c r="F32" s="11"/>
    </row>
    <row r="33" spans="1:6" s="1" customFormat="1" ht="33.75" customHeight="1">
      <c r="A33" s="38" t="s">
        <v>23</v>
      </c>
      <c r="B33" s="42" t="s">
        <v>24</v>
      </c>
      <c r="C33" s="40" t="s">
        <v>109</v>
      </c>
      <c r="D33" s="40"/>
      <c r="E33" s="40" t="s">
        <v>25</v>
      </c>
      <c r="F33" s="40"/>
    </row>
    <row r="34" spans="1:6" s="1" customFormat="1" ht="56.25" customHeight="1">
      <c r="A34" s="39"/>
      <c r="B34" s="43"/>
      <c r="C34" s="15" t="s">
        <v>26</v>
      </c>
      <c r="D34" s="15" t="s">
        <v>27</v>
      </c>
      <c r="E34" s="15" t="s">
        <v>26</v>
      </c>
      <c r="F34" s="15" t="s">
        <v>27</v>
      </c>
    </row>
    <row r="35" spans="1:6" s="17" customFormat="1" ht="10.5" customHeight="1">
      <c r="A35" s="16" t="s">
        <v>28</v>
      </c>
      <c r="B35" s="16" t="s">
        <v>29</v>
      </c>
      <c r="C35" s="16" t="s">
        <v>30</v>
      </c>
      <c r="D35" s="16" t="s">
        <v>31</v>
      </c>
      <c r="E35" s="16" t="s">
        <v>32</v>
      </c>
      <c r="F35" s="16" t="s">
        <v>33</v>
      </c>
    </row>
    <row r="36" spans="1:6" ht="36" customHeight="1">
      <c r="A36" s="18" t="s">
        <v>34</v>
      </c>
      <c r="B36" s="19" t="s">
        <v>35</v>
      </c>
      <c r="C36" s="30"/>
      <c r="D36" s="35" t="s">
        <v>37</v>
      </c>
      <c r="E36" s="30"/>
      <c r="F36" s="23" t="s">
        <v>37</v>
      </c>
    </row>
    <row r="37" spans="1:6" ht="33" customHeight="1">
      <c r="A37" s="18" t="s">
        <v>130</v>
      </c>
      <c r="B37" s="19" t="s">
        <v>38</v>
      </c>
      <c r="C37" s="35" t="s">
        <v>37</v>
      </c>
      <c r="D37" s="30"/>
      <c r="E37" s="23" t="s">
        <v>37</v>
      </c>
      <c r="F37" s="30"/>
    </row>
    <row r="38" spans="1:6" ht="47.25" customHeight="1">
      <c r="A38" s="18" t="s">
        <v>126</v>
      </c>
      <c r="B38" s="19" t="s">
        <v>39</v>
      </c>
      <c r="C38" s="33">
        <f>IF((C36-D37)&gt;0,(C36-D37),0)</f>
        <v>0</v>
      </c>
      <c r="D38" s="34">
        <f>IF((C36-D37)&lt;0,(D37-C36),0)</f>
        <v>0</v>
      </c>
      <c r="E38" s="33">
        <f>IF((E36-F37)&gt;0,(E36-F37),0)</f>
        <v>0</v>
      </c>
      <c r="F38" s="34">
        <f>IF((E36-F37)&lt;0,(F37-E36),0)</f>
        <v>0</v>
      </c>
    </row>
    <row r="39" spans="1:6" ht="34.5" customHeight="1">
      <c r="A39" s="18" t="s">
        <v>125</v>
      </c>
      <c r="B39" s="19" t="s">
        <v>40</v>
      </c>
      <c r="C39" s="35" t="s">
        <v>37</v>
      </c>
      <c r="D39" s="31">
        <f>D41+D42+D40</f>
        <v>126632.29000000001</v>
      </c>
      <c r="E39" s="23" t="s">
        <v>37</v>
      </c>
      <c r="F39" s="31">
        <f>F41+F42+F40</f>
        <v>166086.37</v>
      </c>
    </row>
    <row r="40" spans="1:6" ht="24" customHeight="1">
      <c r="A40" s="18" t="s">
        <v>41</v>
      </c>
      <c r="B40" s="19" t="s">
        <v>42</v>
      </c>
      <c r="C40" s="35" t="s">
        <v>37</v>
      </c>
      <c r="D40" s="31"/>
      <c r="E40" s="23" t="s">
        <v>37</v>
      </c>
      <c r="F40" s="31"/>
    </row>
    <row r="41" spans="1:6" ht="24" customHeight="1">
      <c r="A41" s="18" t="s">
        <v>43</v>
      </c>
      <c r="B41" s="19" t="s">
        <v>44</v>
      </c>
      <c r="C41" s="35" t="s">
        <v>37</v>
      </c>
      <c r="D41" s="31">
        <v>108743.08</v>
      </c>
      <c r="E41" s="23" t="s">
        <v>37</v>
      </c>
      <c r="F41" s="31">
        <v>144807.97</v>
      </c>
    </row>
    <row r="42" spans="1:6" s="20" customFormat="1" ht="27" customHeight="1">
      <c r="A42" s="18" t="s">
        <v>45</v>
      </c>
      <c r="B42" s="19" t="s">
        <v>46</v>
      </c>
      <c r="C42" s="35" t="s">
        <v>37</v>
      </c>
      <c r="D42" s="31">
        <v>17889.21</v>
      </c>
      <c r="E42" s="23" t="s">
        <v>37</v>
      </c>
      <c r="F42" s="31">
        <v>21278.4</v>
      </c>
    </row>
    <row r="43" spans="1:6" s="20" customFormat="1" ht="38.25" customHeight="1">
      <c r="A43" s="18" t="s">
        <v>47</v>
      </c>
      <c r="B43" s="19" t="s">
        <v>48</v>
      </c>
      <c r="C43" s="35" t="s">
        <v>37</v>
      </c>
      <c r="D43" s="24" t="s">
        <v>36</v>
      </c>
      <c r="E43" s="23" t="s">
        <v>37</v>
      </c>
      <c r="F43" s="24" t="s">
        <v>36</v>
      </c>
    </row>
    <row r="44" spans="1:6" s="20" customFormat="1" ht="25.5" customHeight="1">
      <c r="A44" s="18" t="s">
        <v>49</v>
      </c>
      <c r="B44" s="19" t="s">
        <v>50</v>
      </c>
      <c r="C44" s="24"/>
      <c r="D44" s="35" t="s">
        <v>37</v>
      </c>
      <c r="E44" s="24">
        <v>51251.89</v>
      </c>
      <c r="F44" s="23" t="s">
        <v>37</v>
      </c>
    </row>
    <row r="45" spans="1:6" s="20" customFormat="1" ht="36" customHeight="1">
      <c r="A45" s="18" t="s">
        <v>51</v>
      </c>
      <c r="B45" s="19" t="s">
        <v>52</v>
      </c>
      <c r="C45" s="33">
        <f>IF((C38-D38-D39+C44)&gt;0,(C38-D38-D39+C44),0)</f>
        <v>0</v>
      </c>
      <c r="D45" s="33">
        <f>IF((C38-D38-D39+C44)&lt;0,(D38-C38+D39-C44),0)</f>
        <v>126632.29000000001</v>
      </c>
      <c r="E45" s="33">
        <f>IF((E38-F38-F39+E44)&gt;0,(E38-F38-F39+E44),0)</f>
        <v>0</v>
      </c>
      <c r="F45" s="33">
        <f>IF((E38-F38-F39+E44)&lt;0,(F38-E38+F39-E44),0)</f>
        <v>114834.48</v>
      </c>
    </row>
    <row r="46" spans="1:6" ht="46.5" customHeight="1">
      <c r="A46" s="18" t="s">
        <v>53</v>
      </c>
      <c r="B46" s="19" t="s">
        <v>54</v>
      </c>
      <c r="C46" s="32">
        <f>SUM(C47:C51)</f>
        <v>283946.74</v>
      </c>
      <c r="D46" s="35" t="s">
        <v>37</v>
      </c>
      <c r="E46" s="32">
        <f>SUM(E47:E51)</f>
        <v>853111.19</v>
      </c>
      <c r="F46" s="23" t="s">
        <v>37</v>
      </c>
    </row>
    <row r="47" spans="1:6" ht="24" customHeight="1">
      <c r="A47" s="18" t="s">
        <v>55</v>
      </c>
      <c r="B47" s="19" t="s">
        <v>56</v>
      </c>
      <c r="C47" s="32">
        <v>283946.74</v>
      </c>
      <c r="D47" s="35" t="s">
        <v>37</v>
      </c>
      <c r="E47" s="32">
        <v>853111.19</v>
      </c>
      <c r="F47" s="23" t="s">
        <v>37</v>
      </c>
    </row>
    <row r="48" spans="1:6" ht="23.25" customHeight="1">
      <c r="A48" s="18" t="s">
        <v>57</v>
      </c>
      <c r="B48" s="19" t="s">
        <v>58</v>
      </c>
      <c r="C48" s="24"/>
      <c r="D48" s="35" t="s">
        <v>37</v>
      </c>
      <c r="E48" s="32"/>
      <c r="F48" s="23" t="s">
        <v>37</v>
      </c>
    </row>
    <row r="49" spans="1:6" ht="21.75" customHeight="1">
      <c r="A49" s="18" t="s">
        <v>59</v>
      </c>
      <c r="B49" s="19" t="s">
        <v>60</v>
      </c>
      <c r="C49" s="24" t="s">
        <v>36</v>
      </c>
      <c r="D49" s="35" t="s">
        <v>37</v>
      </c>
      <c r="E49" s="24" t="s">
        <v>36</v>
      </c>
      <c r="F49" s="23" t="s">
        <v>37</v>
      </c>
    </row>
    <row r="50" spans="1:6" s="20" customFormat="1" ht="21.75" customHeight="1">
      <c r="A50" s="18" t="s">
        <v>61</v>
      </c>
      <c r="B50" s="19" t="s">
        <v>62</v>
      </c>
      <c r="C50" s="24"/>
      <c r="D50" s="35" t="s">
        <v>37</v>
      </c>
      <c r="E50" s="24"/>
      <c r="F50" s="23" t="s">
        <v>37</v>
      </c>
    </row>
    <row r="51" spans="1:6" s="20" customFormat="1" ht="22.5" customHeight="1">
      <c r="A51" s="18" t="s">
        <v>63</v>
      </c>
      <c r="B51" s="19" t="s">
        <v>64</v>
      </c>
      <c r="C51" s="24"/>
      <c r="D51" s="35" t="s">
        <v>37</v>
      </c>
      <c r="E51" s="32"/>
      <c r="F51" s="23" t="s">
        <v>37</v>
      </c>
    </row>
    <row r="52" spans="1:6" s="20" customFormat="1" ht="60">
      <c r="A52" s="18" t="s">
        <v>65</v>
      </c>
      <c r="B52" s="19" t="s">
        <v>66</v>
      </c>
      <c r="C52" s="35" t="s">
        <v>37</v>
      </c>
      <c r="D52" s="25">
        <v>0</v>
      </c>
      <c r="E52" s="23" t="s">
        <v>37</v>
      </c>
      <c r="F52" s="25">
        <v>0</v>
      </c>
    </row>
    <row r="53" spans="1:6" s="20" customFormat="1" ht="22.5" customHeight="1">
      <c r="A53" s="18" t="s">
        <v>67</v>
      </c>
      <c r="B53" s="19" t="s">
        <v>68</v>
      </c>
      <c r="C53" s="35" t="s">
        <v>37</v>
      </c>
      <c r="D53" s="24" t="s">
        <v>36</v>
      </c>
      <c r="E53" s="23" t="s">
        <v>37</v>
      </c>
      <c r="F53" s="24" t="s">
        <v>36</v>
      </c>
    </row>
    <row r="54" spans="1:6" s="20" customFormat="1" ht="31.5" customHeight="1">
      <c r="A54" s="18" t="s">
        <v>124</v>
      </c>
      <c r="B54" s="19" t="s">
        <v>69</v>
      </c>
      <c r="C54" s="35" t="s">
        <v>37</v>
      </c>
      <c r="D54" s="24" t="s">
        <v>36</v>
      </c>
      <c r="E54" s="23" t="s">
        <v>37</v>
      </c>
      <c r="F54" s="24" t="s">
        <v>36</v>
      </c>
    </row>
    <row r="55" spans="1:6" s="20" customFormat="1" ht="23.25" customHeight="1">
      <c r="A55" s="18" t="s">
        <v>70</v>
      </c>
      <c r="B55" s="19" t="s">
        <v>71</v>
      </c>
      <c r="C55" s="35" t="s">
        <v>37</v>
      </c>
      <c r="D55" s="24" t="s">
        <v>36</v>
      </c>
      <c r="E55" s="23" t="s">
        <v>37</v>
      </c>
      <c r="F55" s="24" t="s">
        <v>36</v>
      </c>
    </row>
    <row r="56" spans="1:6" ht="22.5" customHeight="1">
      <c r="A56" s="18" t="s">
        <v>72</v>
      </c>
      <c r="B56" s="19" t="s">
        <v>73</v>
      </c>
      <c r="C56" s="35" t="s">
        <v>37</v>
      </c>
      <c r="D56" s="24" t="s">
        <v>36</v>
      </c>
      <c r="E56" s="23" t="s">
        <v>37</v>
      </c>
      <c r="F56" s="24" t="s">
        <v>36</v>
      </c>
    </row>
    <row r="57" spans="1:6" ht="44.25" customHeight="1">
      <c r="A57" s="18" t="s">
        <v>74</v>
      </c>
      <c r="B57" s="19" t="s">
        <v>75</v>
      </c>
      <c r="C57" s="33">
        <f>IF((C45-D45+C46-D52)&gt;0,(C45-D45+C46-D52),0)</f>
        <v>157314.44999999998</v>
      </c>
      <c r="D57" s="31">
        <f>IF((D45-C46-C45+D52)&gt;0,(D45-C45-C46+D52),0)</f>
        <v>0</v>
      </c>
      <c r="E57" s="33">
        <f>IF((E45-F45+E46-F52)&gt;0,(E45-F45+E46-F52),0)</f>
        <v>738276.71</v>
      </c>
      <c r="F57" s="31">
        <f>IF((F45-E46-E45+F52)&gt;0,(F45-E45-E46+F52),0)</f>
        <v>0</v>
      </c>
    </row>
    <row r="58" spans="1:6" ht="22.5" customHeight="1">
      <c r="A58" s="18" t="s">
        <v>76</v>
      </c>
      <c r="B58" s="19" t="s">
        <v>77</v>
      </c>
      <c r="C58" s="33" t="s">
        <v>36</v>
      </c>
      <c r="D58" s="33" t="s">
        <v>36</v>
      </c>
      <c r="E58" s="33" t="s">
        <v>36</v>
      </c>
      <c r="F58" s="33" t="s">
        <v>36</v>
      </c>
    </row>
    <row r="59" spans="1:6" ht="49.5" customHeight="1">
      <c r="A59" s="18" t="s">
        <v>78</v>
      </c>
      <c r="B59" s="19" t="s">
        <v>79</v>
      </c>
      <c r="C59" s="33">
        <f>C57</f>
        <v>157314.44999999998</v>
      </c>
      <c r="D59" s="31">
        <f>D57</f>
        <v>0</v>
      </c>
      <c r="E59" s="33">
        <f>E57</f>
        <v>738276.71</v>
      </c>
      <c r="F59" s="31">
        <f>F57</f>
        <v>0</v>
      </c>
    </row>
    <row r="60" spans="1:6" ht="22.5" customHeight="1">
      <c r="A60" s="18" t="s">
        <v>80</v>
      </c>
      <c r="B60" s="19" t="s">
        <v>81</v>
      </c>
      <c r="C60" s="19" t="s">
        <v>37</v>
      </c>
      <c r="D60" s="33" t="s">
        <v>36</v>
      </c>
      <c r="E60" s="19" t="s">
        <v>37</v>
      </c>
      <c r="F60" s="33" t="s">
        <v>36</v>
      </c>
    </row>
    <row r="61" spans="1:6" ht="22.5" customHeight="1">
      <c r="A61" s="18" t="s">
        <v>82</v>
      </c>
      <c r="B61" s="19" t="s">
        <v>83</v>
      </c>
      <c r="C61" s="19" t="s">
        <v>37</v>
      </c>
      <c r="D61" s="33"/>
      <c r="E61" s="19" t="s">
        <v>37</v>
      </c>
      <c r="F61" s="33"/>
    </row>
    <row r="62" spans="1:6" ht="22.5" customHeight="1">
      <c r="A62" s="18" t="s">
        <v>84</v>
      </c>
      <c r="B62" s="19" t="s">
        <v>85</v>
      </c>
      <c r="C62" s="33">
        <f>IF((C59-D59-D61)&gt;0,(C59-D59-D61),0)</f>
        <v>157314.44999999998</v>
      </c>
      <c r="D62" s="31">
        <f>IF((D59-C59+D61)&gt;0,(D59-C59+D61),0)</f>
        <v>0</v>
      </c>
      <c r="E62" s="33">
        <f>IF((E59-F59-F61)&gt;0,(E59-F59-F61),0)</f>
        <v>738276.71</v>
      </c>
      <c r="F62" s="31">
        <f>IF((F59-E59+F61)&gt;0,(F59-E59+F61),0)</f>
        <v>0</v>
      </c>
    </row>
    <row r="64" spans="1:6" ht="35.25" customHeight="1">
      <c r="A64" s="37" t="s">
        <v>86</v>
      </c>
      <c r="B64" s="37"/>
      <c r="C64" s="37"/>
      <c r="D64" s="37"/>
      <c r="E64" s="37"/>
      <c r="F64" s="37"/>
    </row>
    <row r="66" spans="1:6" s="2" customFormat="1" ht="45.75" customHeight="1">
      <c r="A66" s="14" t="s">
        <v>87</v>
      </c>
      <c r="B66" s="15" t="s">
        <v>88</v>
      </c>
      <c r="C66" s="36" t="s">
        <v>89</v>
      </c>
      <c r="D66" s="36"/>
      <c r="E66" s="36" t="s">
        <v>90</v>
      </c>
      <c r="F66" s="36"/>
    </row>
    <row r="67" spans="1:6" ht="22.5" customHeight="1">
      <c r="A67" s="18" t="s">
        <v>110</v>
      </c>
      <c r="B67" s="19" t="s">
        <v>91</v>
      </c>
      <c r="C67" s="48"/>
      <c r="D67" s="48"/>
      <c r="E67" s="48"/>
      <c r="F67" s="48"/>
    </row>
    <row r="68" spans="1:6" ht="23.25" customHeight="1">
      <c r="A68" s="18" t="s">
        <v>111</v>
      </c>
      <c r="B68" s="19">
        <v>290</v>
      </c>
      <c r="C68" s="44">
        <v>18566.08</v>
      </c>
      <c r="D68" s="44"/>
      <c r="E68" s="44">
        <f>C68-1312-8</f>
        <v>17246.08</v>
      </c>
      <c r="F68" s="44"/>
    </row>
    <row r="69" spans="1:6" ht="26.25" customHeight="1">
      <c r="A69" s="18" t="s">
        <v>112</v>
      </c>
      <c r="B69" s="19">
        <v>291</v>
      </c>
      <c r="C69" s="44">
        <v>137.72</v>
      </c>
      <c r="D69" s="44"/>
      <c r="E69" s="44">
        <f>C69-8</f>
        <v>129.72</v>
      </c>
      <c r="F69" s="44"/>
    </row>
    <row r="70" spans="1:6" ht="49.5" customHeight="1">
      <c r="A70" s="18" t="s">
        <v>113</v>
      </c>
      <c r="B70" s="19">
        <v>300</v>
      </c>
      <c r="C70" s="44"/>
      <c r="D70" s="44"/>
      <c r="E70" s="44"/>
      <c r="F70" s="44"/>
    </row>
    <row r="71" spans="1:6" ht="22.5" customHeight="1">
      <c r="A71" s="18" t="s">
        <v>93</v>
      </c>
      <c r="B71" s="19">
        <v>310</v>
      </c>
      <c r="C71" s="44" t="s">
        <v>36</v>
      </c>
      <c r="D71" s="44"/>
      <c r="E71" s="44" t="s">
        <v>36</v>
      </c>
      <c r="F71" s="44"/>
    </row>
    <row r="72" spans="1:6" ht="28.5" customHeight="1">
      <c r="A72" s="18" t="s">
        <v>94</v>
      </c>
      <c r="B72" s="19">
        <v>320</v>
      </c>
      <c r="C72" s="44" t="s">
        <v>36</v>
      </c>
      <c r="D72" s="44"/>
      <c r="E72" s="44" t="s">
        <v>36</v>
      </c>
      <c r="F72" s="44"/>
    </row>
    <row r="73" spans="1:6" ht="25.5" customHeight="1">
      <c r="A73" s="18" t="s">
        <v>95</v>
      </c>
      <c r="B73" s="19">
        <v>330</v>
      </c>
      <c r="C73" s="54"/>
      <c r="D73" s="54"/>
      <c r="E73" s="54"/>
      <c r="F73" s="54"/>
    </row>
    <row r="74" spans="1:6" ht="22.5" customHeight="1">
      <c r="A74" s="18" t="s">
        <v>96</v>
      </c>
      <c r="B74" s="19">
        <v>340</v>
      </c>
      <c r="C74" s="44" t="s">
        <v>36</v>
      </c>
      <c r="D74" s="44"/>
      <c r="E74" s="44" t="s">
        <v>36</v>
      </c>
      <c r="F74" s="44"/>
    </row>
    <row r="75" spans="1:6" ht="26.25" customHeight="1">
      <c r="A75" s="18" t="s">
        <v>114</v>
      </c>
      <c r="B75" s="19">
        <v>350</v>
      </c>
      <c r="C75" s="44"/>
      <c r="D75" s="44"/>
      <c r="E75" s="44"/>
      <c r="F75" s="44"/>
    </row>
    <row r="76" spans="1:6" ht="26.25" customHeight="1">
      <c r="A76" s="18" t="s">
        <v>115</v>
      </c>
      <c r="B76" s="19">
        <v>360</v>
      </c>
      <c r="C76" s="44" t="s">
        <v>36</v>
      </c>
      <c r="D76" s="44"/>
      <c r="E76" s="44" t="s">
        <v>36</v>
      </c>
      <c r="F76" s="44"/>
    </row>
    <row r="77" spans="1:6" ht="22.5" customHeight="1">
      <c r="A77" s="18" t="s">
        <v>116</v>
      </c>
      <c r="B77" s="19">
        <v>370</v>
      </c>
      <c r="C77" s="44"/>
      <c r="D77" s="44"/>
      <c r="E77" s="44"/>
      <c r="F77" s="44"/>
    </row>
    <row r="78" spans="1:6" ht="22.5" customHeight="1">
      <c r="A78" s="18" t="s">
        <v>92</v>
      </c>
      <c r="B78" s="19">
        <v>380</v>
      </c>
      <c r="C78" s="44" t="s">
        <v>36</v>
      </c>
      <c r="D78" s="44"/>
      <c r="E78" s="44" t="s">
        <v>36</v>
      </c>
      <c r="F78" s="44"/>
    </row>
    <row r="79" spans="1:6" ht="24.75" customHeight="1">
      <c r="A79" s="18" t="s">
        <v>117</v>
      </c>
      <c r="B79" s="19">
        <v>390</v>
      </c>
      <c r="C79" s="44" t="s">
        <v>36</v>
      </c>
      <c r="D79" s="44"/>
      <c r="E79" s="44" t="s">
        <v>36</v>
      </c>
      <c r="F79" s="44"/>
    </row>
    <row r="80" spans="1:6" ht="25.5" customHeight="1">
      <c r="A80" s="18" t="s">
        <v>98</v>
      </c>
      <c r="B80" s="19">
        <v>400</v>
      </c>
      <c r="C80" s="44"/>
      <c r="D80" s="44"/>
      <c r="E80" s="44"/>
      <c r="F80" s="44"/>
    </row>
    <row r="81" spans="1:6" ht="22.5" customHeight="1">
      <c r="A81" s="18" t="s">
        <v>118</v>
      </c>
      <c r="B81" s="19">
        <v>410</v>
      </c>
      <c r="C81" s="44"/>
      <c r="D81" s="44"/>
      <c r="E81" s="44"/>
      <c r="F81" s="44"/>
    </row>
    <row r="82" spans="1:6" ht="34.5" customHeight="1">
      <c r="A82" s="18" t="s">
        <v>119</v>
      </c>
      <c r="B82" s="19">
        <v>420</v>
      </c>
      <c r="C82" s="44"/>
      <c r="D82" s="44"/>
      <c r="E82" s="44"/>
      <c r="F82" s="44"/>
    </row>
    <row r="83" spans="1:6" ht="27" customHeight="1">
      <c r="A83" s="18" t="s">
        <v>120</v>
      </c>
      <c r="B83" s="19">
        <v>430</v>
      </c>
      <c r="C83" s="44"/>
      <c r="D83" s="44"/>
      <c r="E83" s="44"/>
      <c r="F83" s="44"/>
    </row>
    <row r="84" spans="1:6" ht="29.25" customHeight="1">
      <c r="A84" s="18" t="s">
        <v>128</v>
      </c>
      <c r="B84" s="19">
        <v>440</v>
      </c>
      <c r="C84" s="44">
        <v>15707.25</v>
      </c>
      <c r="D84" s="44"/>
      <c r="E84" s="44">
        <f>C84-960</f>
        <v>14747.25</v>
      </c>
      <c r="F84" s="44"/>
    </row>
    <row r="85" spans="1:6" ht="38.25" customHeight="1">
      <c r="A85" s="18" t="s">
        <v>97</v>
      </c>
      <c r="B85" s="19">
        <v>450</v>
      </c>
      <c r="C85" s="44" t="s">
        <v>36</v>
      </c>
      <c r="D85" s="44"/>
      <c r="E85" s="44" t="s">
        <v>36</v>
      </c>
      <c r="F85" s="44"/>
    </row>
    <row r="86" spans="1:6" ht="38.25" customHeight="1">
      <c r="A86" s="18" t="s">
        <v>99</v>
      </c>
      <c r="B86" s="19">
        <v>460</v>
      </c>
      <c r="C86" s="44" t="s">
        <v>36</v>
      </c>
      <c r="D86" s="44"/>
      <c r="E86" s="44" t="s">
        <v>36</v>
      </c>
      <c r="F86" s="44"/>
    </row>
    <row r="87" spans="1:6" ht="38.25" customHeight="1">
      <c r="A87" s="18" t="s">
        <v>100</v>
      </c>
      <c r="B87" s="19">
        <v>470</v>
      </c>
      <c r="C87" s="44" t="s">
        <v>36</v>
      </c>
      <c r="D87" s="44"/>
      <c r="E87" s="44" t="s">
        <v>36</v>
      </c>
      <c r="F87" s="44"/>
    </row>
    <row r="88" spans="1:6" ht="48" customHeight="1">
      <c r="A88" s="18" t="s">
        <v>121</v>
      </c>
      <c r="B88" s="19">
        <v>480</v>
      </c>
      <c r="C88" s="44">
        <f>SUM(C68:C87)-C69</f>
        <v>34273.33</v>
      </c>
      <c r="D88" s="44"/>
      <c r="E88" s="44">
        <f>SUM(E68:E87)-E69</f>
        <v>31993.33</v>
      </c>
      <c r="F88" s="44"/>
    </row>
    <row r="91" ht="12.75">
      <c r="A91" s="21" t="s">
        <v>101</v>
      </c>
    </row>
    <row r="92" spans="1:2" ht="12.75">
      <c r="A92" s="21" t="s">
        <v>102</v>
      </c>
      <c r="B92" s="28" t="s">
        <v>129</v>
      </c>
    </row>
    <row r="93" spans="1:2" ht="12.75">
      <c r="A93" s="21"/>
      <c r="B93" s="29"/>
    </row>
    <row r="94" spans="1:2" ht="12.75">
      <c r="A94" s="21" t="s">
        <v>103</v>
      </c>
      <c r="B94" s="29"/>
    </row>
    <row r="95" spans="1:2" ht="12.75">
      <c r="A95" s="21" t="s">
        <v>104</v>
      </c>
      <c r="B95" s="28" t="s">
        <v>131</v>
      </c>
    </row>
  </sheetData>
  <sheetProtection/>
  <mergeCells count="68">
    <mergeCell ref="C80:D80"/>
    <mergeCell ref="C81:D81"/>
    <mergeCell ref="E81:F81"/>
    <mergeCell ref="C88:D88"/>
    <mergeCell ref="E88:F88"/>
    <mergeCell ref="E80:F80"/>
    <mergeCell ref="C84:D84"/>
    <mergeCell ref="E84:F84"/>
    <mergeCell ref="C85:D85"/>
    <mergeCell ref="E85:F85"/>
    <mergeCell ref="C82:D82"/>
    <mergeCell ref="E82:F82"/>
    <mergeCell ref="C83:D83"/>
    <mergeCell ref="E83:F83"/>
    <mergeCell ref="C76:D76"/>
    <mergeCell ref="E76:F76"/>
    <mergeCell ref="C77:D77"/>
    <mergeCell ref="E77:F77"/>
    <mergeCell ref="C78:D78"/>
    <mergeCell ref="E78:F78"/>
    <mergeCell ref="C79:D79"/>
    <mergeCell ref="E79:F79"/>
    <mergeCell ref="C75:D75"/>
    <mergeCell ref="E75:F75"/>
    <mergeCell ref="C72:D72"/>
    <mergeCell ref="E72:F72"/>
    <mergeCell ref="C73:D73"/>
    <mergeCell ref="E73:F73"/>
    <mergeCell ref="C74:D74"/>
    <mergeCell ref="E74:F74"/>
    <mergeCell ref="C70:D70"/>
    <mergeCell ref="E70:F70"/>
    <mergeCell ref="C71:D71"/>
    <mergeCell ref="E71:F71"/>
    <mergeCell ref="E7:F7"/>
    <mergeCell ref="E8:F8"/>
    <mergeCell ref="E10:F10"/>
    <mergeCell ref="E12:F12"/>
    <mergeCell ref="C67:D67"/>
    <mergeCell ref="C69:D69"/>
    <mergeCell ref="B1:F1"/>
    <mergeCell ref="B2:F2"/>
    <mergeCell ref="A4:F4"/>
    <mergeCell ref="A6:F6"/>
    <mergeCell ref="C87:D87"/>
    <mergeCell ref="E87:F87"/>
    <mergeCell ref="E24:F24"/>
    <mergeCell ref="E26:F26"/>
    <mergeCell ref="C66:D66"/>
    <mergeCell ref="E69:F69"/>
    <mergeCell ref="C86:D86"/>
    <mergeCell ref="E86:F86"/>
    <mergeCell ref="E17:F17"/>
    <mergeCell ref="E18:F18"/>
    <mergeCell ref="E20:F20"/>
    <mergeCell ref="E22:F22"/>
    <mergeCell ref="E67:F67"/>
    <mergeCell ref="C68:D68"/>
    <mergeCell ref="E68:F68"/>
    <mergeCell ref="E28:F28"/>
    <mergeCell ref="E66:F66"/>
    <mergeCell ref="A64:F64"/>
    <mergeCell ref="A33:A34"/>
    <mergeCell ref="C33:D33"/>
    <mergeCell ref="E33:F33"/>
    <mergeCell ref="E14:F14"/>
    <mergeCell ref="E16:F16"/>
    <mergeCell ref="B33:B34"/>
  </mergeCells>
  <printOptions/>
  <pageMargins left="0.47" right="0.22" top="0.53" bottom="0.37" header="0.36" footer="0.44"/>
  <pageSetup horizontalDpi="600" verticalDpi="600" orientation="portrait" paperSize="9" scale="90" r:id="rId1"/>
  <rowBreaks count="2" manualBreakCount="2">
    <brk id="31" max="65535" man="1"/>
    <brk id="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KOMSAT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</dc:creator>
  <cp:keywords/>
  <dc:description/>
  <cp:lastModifiedBy>Пользователь</cp:lastModifiedBy>
  <cp:lastPrinted>2020-02-09T15:34:12Z</cp:lastPrinted>
  <dcterms:created xsi:type="dcterms:W3CDTF">2008-10-23T14:41:09Z</dcterms:created>
  <dcterms:modified xsi:type="dcterms:W3CDTF">2022-10-19T17:59:37Z</dcterms:modified>
  <cp:category/>
  <cp:version/>
  <cp:contentType/>
  <cp:contentStatus/>
</cp:coreProperties>
</file>